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19980" windowHeight="9210"/>
  </bookViews>
  <sheets>
    <sheet name="accordo nazionale" sheetId="1" r:id="rId1"/>
    <sheet name="accordo locale con correttivi 1" sheetId="3" r:id="rId2"/>
    <sheet name="accordo locale con correttivi 2" sheetId="4" r:id="rId3"/>
  </sheets>
  <calcPr calcId="145621"/>
</workbook>
</file>

<file path=xl/calcChain.xml><?xml version="1.0" encoding="utf-8"?>
<calcChain xmlns="http://schemas.openxmlformats.org/spreadsheetml/2006/main">
  <c r="I17" i="4" l="1"/>
  <c r="I16" i="4"/>
  <c r="G28" i="4"/>
  <c r="D28" i="4"/>
  <c r="B27" i="4"/>
  <c r="D27" i="4" s="1"/>
  <c r="D17" i="4"/>
  <c r="G17" i="4" s="1"/>
  <c r="G16" i="4"/>
  <c r="H16" i="4" s="1"/>
  <c r="D16" i="4"/>
  <c r="C6" i="4"/>
  <c r="B6" i="4"/>
  <c r="D6" i="4" s="1"/>
  <c r="C5" i="4"/>
  <c r="B5" i="4"/>
  <c r="H17" i="4" l="1"/>
  <c r="D5" i="4"/>
  <c r="E6" i="4" s="1"/>
  <c r="E16" i="4"/>
  <c r="G6" i="4"/>
  <c r="G5" i="4"/>
  <c r="E5" i="4"/>
  <c r="G27" i="4"/>
  <c r="H27" i="4" s="1"/>
  <c r="E27" i="4"/>
  <c r="E28" i="4"/>
  <c r="E17" i="4"/>
  <c r="I19" i="3"/>
  <c r="I18" i="3"/>
  <c r="D30" i="3"/>
  <c r="G30" i="3" s="1"/>
  <c r="B29" i="3"/>
  <c r="D29" i="3" s="1"/>
  <c r="D19" i="3"/>
  <c r="G19" i="3" s="1"/>
  <c r="D18" i="3"/>
  <c r="G18" i="3" s="1"/>
  <c r="C6" i="3"/>
  <c r="C5" i="3"/>
  <c r="B5" i="3"/>
  <c r="H5" i="4" l="1"/>
  <c r="I5" i="4" s="1"/>
  <c r="H8" i="4" s="1"/>
  <c r="I13" i="4" s="1"/>
  <c r="H28" i="4"/>
  <c r="H19" i="4"/>
  <c r="H20" i="4"/>
  <c r="H6" i="4"/>
  <c r="I6" i="4" s="1"/>
  <c r="H9" i="4" s="1"/>
  <c r="I24" i="4" s="1"/>
  <c r="H19" i="3"/>
  <c r="D5" i="3"/>
  <c r="G5" i="3" s="1"/>
  <c r="E29" i="3"/>
  <c r="E30" i="3"/>
  <c r="G29" i="3"/>
  <c r="H29" i="3" s="1"/>
  <c r="H18" i="3"/>
  <c r="H30" i="3"/>
  <c r="E18" i="3"/>
  <c r="B6" i="3"/>
  <c r="D6" i="3" s="1"/>
  <c r="E19" i="3"/>
  <c r="B27" i="1"/>
  <c r="B6" i="1" s="1"/>
  <c r="B5" i="1"/>
  <c r="I27" i="4" l="1"/>
  <c r="H30" i="4" s="1"/>
  <c r="I28" i="4"/>
  <c r="H31" i="4" s="1"/>
  <c r="E5" i="3"/>
  <c r="G6" i="3"/>
  <c r="H6" i="3" s="1"/>
  <c r="E6" i="3"/>
  <c r="I6" i="3" l="1"/>
  <c r="H9" i="3" s="1"/>
  <c r="I26" i="3" s="1"/>
  <c r="H5" i="3"/>
  <c r="I30" i="3" l="1"/>
  <c r="H33" i="3" s="1"/>
  <c r="I29" i="3"/>
  <c r="H32" i="3" s="1"/>
  <c r="I5" i="3"/>
  <c r="H8" i="3" s="1"/>
  <c r="I13" i="3" s="1"/>
  <c r="H22" i="3" l="1"/>
  <c r="I15" i="3"/>
  <c r="H21" i="3"/>
  <c r="E28" i="1"/>
  <c r="C28" i="1"/>
  <c r="E27" i="1"/>
  <c r="C27" i="1"/>
  <c r="E17" i="1"/>
  <c r="E16" i="1"/>
  <c r="C17" i="1"/>
  <c r="C16" i="1"/>
  <c r="F27" i="1" l="1"/>
  <c r="F17" i="1"/>
  <c r="F28" i="1"/>
  <c r="F16" i="1"/>
  <c r="E6" i="1" l="1"/>
  <c r="E5" i="1"/>
  <c r="C6" i="1" l="1"/>
  <c r="C5" i="1"/>
  <c r="F6" i="1"/>
  <c r="G6" i="1" s="1"/>
  <c r="F9" i="1" s="1"/>
  <c r="G24" i="1" s="1"/>
  <c r="F5" i="1"/>
  <c r="G5" i="1" s="1"/>
  <c r="F8" i="1" s="1"/>
  <c r="G13" i="1" s="1"/>
  <c r="G27" i="1" l="1"/>
  <c r="F30" i="1" s="1"/>
  <c r="G28" i="1"/>
  <c r="F31" i="1" s="1"/>
  <c r="G17" i="1"/>
  <c r="F20" i="1" s="1"/>
  <c r="G16" i="1"/>
  <c r="F19" i="1" s="1"/>
</calcChain>
</file>

<file path=xl/sharedStrings.xml><?xml version="1.0" encoding="utf-8"?>
<sst xmlns="http://schemas.openxmlformats.org/spreadsheetml/2006/main" count="126" uniqueCount="27">
  <si>
    <t>TOTALE IMPORTO ASSEGNATO A DID</t>
  </si>
  <si>
    <t>Totale importo assegnato alla DPD di Bolzano</t>
  </si>
  <si>
    <t>Strutture dipendenti</t>
  </si>
  <si>
    <t>ore ordinarie lavorate per struttura
A</t>
  </si>
  <si>
    <r>
      <t xml:space="preserve">quota percentuale di totale ore lavorate
B 
</t>
    </r>
    <r>
      <rPr>
        <sz val="8"/>
        <color theme="1"/>
        <rFont val="Arial"/>
        <family val="2"/>
      </rPr>
      <t>(=A/totAx100)</t>
    </r>
  </si>
  <si>
    <r>
      <t xml:space="preserve">ore lavorate corrette con coefficiente di produzione
D 
</t>
    </r>
    <r>
      <rPr>
        <sz val="8"/>
        <color theme="1"/>
        <rFont val="Arial"/>
        <family val="2"/>
      </rPr>
      <t>(=AxC)</t>
    </r>
  </si>
  <si>
    <r>
      <t xml:space="preserve">Coefficiente di ripartizione
E 
</t>
    </r>
    <r>
      <rPr>
        <sz val="8"/>
        <color theme="1"/>
        <rFont val="Arial"/>
        <family val="2"/>
      </rPr>
      <t>(=D/totDx100)</t>
    </r>
  </si>
  <si>
    <t>Importo assegnato alla struttura</t>
  </si>
  <si>
    <t>DP Bz</t>
  </si>
  <si>
    <t>UD Bz</t>
  </si>
  <si>
    <t>Importo complessivo spettante alla DP di Bolzano</t>
  </si>
  <si>
    <t>Importo complessivo spettante all'UD di Bolzano</t>
  </si>
  <si>
    <t>RIPARTIZIONE TRA STRUTTURE DI SECONDO LIVELLO (DP TN E DP BZ)</t>
  </si>
  <si>
    <t>DP TN</t>
  </si>
  <si>
    <t>Strutture di vertice interessate</t>
  </si>
  <si>
    <t>Importo complessivo spettante alla DP di Trento</t>
  </si>
  <si>
    <t>Totale importo assegnato alla DPD di Trento</t>
  </si>
  <si>
    <t>DP Tn</t>
  </si>
  <si>
    <t>UD Tn</t>
  </si>
  <si>
    <t>Coefficiente di  Produzione realizzata nell'anno 2013
C</t>
  </si>
  <si>
    <t>TOTALE IMPORTO PER REPERIBILITA' - DPD Bz</t>
  </si>
  <si>
    <t>totale ore ordinarie lavorate per struttura
A1</t>
  </si>
  <si>
    <t>ore ordinarie lavorate da incaricati A2</t>
  </si>
  <si>
    <t>ore ordinarie lavorate a base del calcolo 
A</t>
  </si>
  <si>
    <t>(UD Bz - SOT aeroporto)</t>
  </si>
  <si>
    <t>Importo complessivo spettante all'UD di Trento</t>
  </si>
  <si>
    <t>TOTALE IMPORTO DA SUDDIVIDERE - DPD Bz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</si>
</sst>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10" fontId="3" fillId="0" borderId="1" xfId="0" applyNumberFormat="1" applyFont="1" applyBorder="1"/>
    <xf numFmtId="4" fontId="3" fillId="0" borderId="1" xfId="0" applyNumberFormat="1" applyFont="1" applyBorder="1"/>
    <xf numFmtId="164" fontId="2" fillId="0" borderId="1" xfId="0" applyNumberFormat="1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0" xfId="0" applyFont="1"/>
    <xf numFmtId="0" fontId="3" fillId="0" borderId="1" xfId="0" applyNumberFormat="1" applyFont="1" applyBorder="1"/>
    <xf numFmtId="3" fontId="5" fillId="0" borderId="1" xfId="0" applyNumberFormat="1" applyFont="1" applyBorder="1"/>
    <xf numFmtId="0" fontId="5" fillId="0" borderId="1" xfId="0" applyFont="1" applyBorder="1"/>
    <xf numFmtId="164" fontId="1" fillId="2" borderId="0" xfId="0" applyNumberFormat="1" applyFont="1" applyFill="1"/>
    <xf numFmtId="0" fontId="1" fillId="0" borderId="0" xfId="0" applyFont="1" applyAlignment="1">
      <alignment horizontal="left"/>
    </xf>
    <xf numFmtId="164" fontId="0" fillId="2" borderId="0" xfId="0" applyNumberFormat="1" applyFont="1" applyFill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Font="1" applyFill="1" applyBorder="1"/>
    <xf numFmtId="164" fontId="1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abSelected="1" workbookViewId="0">
      <selection activeCell="B27" sqref="B27"/>
    </sheetView>
  </sheetViews>
  <sheetFormatPr defaultRowHeight="15" x14ac:dyDescent="0.25"/>
  <cols>
    <col min="1" max="1" width="10.42578125" customWidth="1"/>
    <col min="3" max="3" width="11.42578125" bestFit="1" customWidth="1"/>
    <col min="4" max="4" width="11.28515625" bestFit="1" customWidth="1"/>
    <col min="5" max="5" width="11.7109375" bestFit="1" customWidth="1"/>
    <col min="6" max="6" width="11.28515625" bestFit="1" customWidth="1"/>
    <col min="7" max="7" width="10.7109375" bestFit="1" customWidth="1"/>
  </cols>
  <sheetData>
    <row r="1" spans="1:7" x14ac:dyDescent="0.25">
      <c r="A1" s="30" t="s">
        <v>0</v>
      </c>
      <c r="B1" s="30"/>
      <c r="C1" s="30"/>
      <c r="D1" s="30"/>
      <c r="E1" s="16">
        <v>73298.87</v>
      </c>
    </row>
    <row r="3" spans="1:7" x14ac:dyDescent="0.25">
      <c r="A3" s="12" t="s">
        <v>12</v>
      </c>
      <c r="B3" s="1"/>
      <c r="C3" s="1"/>
      <c r="D3" s="1"/>
      <c r="E3" s="1"/>
      <c r="F3" s="1"/>
      <c r="G3" s="4"/>
    </row>
    <row r="4" spans="1:7" ht="113.25" x14ac:dyDescent="0.25">
      <c r="A4" s="2" t="s">
        <v>14</v>
      </c>
      <c r="B4" s="2" t="s">
        <v>3</v>
      </c>
      <c r="C4" s="2" t="s">
        <v>4</v>
      </c>
      <c r="D4" s="2" t="s">
        <v>19</v>
      </c>
      <c r="E4" s="2" t="s">
        <v>5</v>
      </c>
      <c r="F4" s="2" t="s">
        <v>6</v>
      </c>
      <c r="G4" s="2" t="s">
        <v>7</v>
      </c>
    </row>
    <row r="5" spans="1:7" x14ac:dyDescent="0.25">
      <c r="A5" s="5" t="s">
        <v>8</v>
      </c>
      <c r="B5" s="6">
        <f>B16+B17</f>
        <v>159429</v>
      </c>
      <c r="C5" s="7">
        <f>B5/(B5+B6)</f>
        <v>0.55100919333655907</v>
      </c>
      <c r="D5" s="5">
        <v>1.0880000000000001</v>
      </c>
      <c r="E5" s="8">
        <f>B5*D5</f>
        <v>173458.75200000001</v>
      </c>
      <c r="F5" s="7">
        <f>E5/(E5+E6)</f>
        <v>0.55444125713187797</v>
      </c>
      <c r="G5" s="13">
        <f>E1*F5</f>
        <v>40639.917629146097</v>
      </c>
    </row>
    <row r="6" spans="1:7" x14ac:dyDescent="0.25">
      <c r="A6" s="5" t="s">
        <v>13</v>
      </c>
      <c r="B6" s="14">
        <f>B27+B28</f>
        <v>129911</v>
      </c>
      <c r="C6" s="7">
        <f>B6/(B5+B6)</f>
        <v>0.44899080666344093</v>
      </c>
      <c r="D6" s="5">
        <v>1.073</v>
      </c>
      <c r="E6" s="8">
        <f>B6*D6</f>
        <v>139394.503</v>
      </c>
      <c r="F6" s="7">
        <f>E6/(E5+E6)</f>
        <v>0.44555874286812197</v>
      </c>
      <c r="G6" s="13">
        <f>E1*F6</f>
        <v>32658.952370853898</v>
      </c>
    </row>
    <row r="8" spans="1:7" x14ac:dyDescent="0.25">
      <c r="A8" s="10" t="s">
        <v>10</v>
      </c>
      <c r="B8" s="11"/>
      <c r="C8" s="11"/>
      <c r="D8" s="11"/>
      <c r="E8" s="11"/>
      <c r="F8" s="9">
        <f>G5</f>
        <v>40639.917629146097</v>
      </c>
      <c r="G8" s="1"/>
    </row>
    <row r="9" spans="1:7" x14ac:dyDescent="0.25">
      <c r="A9" s="10" t="s">
        <v>15</v>
      </c>
      <c r="B9" s="11"/>
      <c r="C9" s="11"/>
      <c r="D9" s="11"/>
      <c r="E9" s="11"/>
      <c r="F9" s="9">
        <f>G6</f>
        <v>32658.952370853898</v>
      </c>
      <c r="G9" s="1"/>
    </row>
    <row r="13" spans="1:7" x14ac:dyDescent="0.25">
      <c r="A13" s="29" t="s">
        <v>1</v>
      </c>
      <c r="B13" s="29"/>
      <c r="C13" s="29"/>
      <c r="D13" s="29"/>
      <c r="E13" s="29"/>
      <c r="F13" s="29"/>
      <c r="G13" s="9">
        <f>F8</f>
        <v>40639.917629146097</v>
      </c>
    </row>
    <row r="14" spans="1:7" x14ac:dyDescent="0.25">
      <c r="A14" s="1"/>
      <c r="B14" s="1"/>
      <c r="C14" s="1"/>
      <c r="D14" s="1"/>
      <c r="E14" s="1"/>
      <c r="F14" s="1"/>
      <c r="G14" s="4"/>
    </row>
    <row r="15" spans="1:7" ht="113.25" x14ac:dyDescent="0.25">
      <c r="A15" s="2" t="s">
        <v>2</v>
      </c>
      <c r="B15" s="2" t="s">
        <v>3</v>
      </c>
      <c r="C15" s="2" t="s">
        <v>4</v>
      </c>
      <c r="D15" s="2" t="s">
        <v>19</v>
      </c>
      <c r="E15" s="2" t="s">
        <v>5</v>
      </c>
      <c r="F15" s="2" t="s">
        <v>6</v>
      </c>
      <c r="G15" s="2" t="s">
        <v>7</v>
      </c>
    </row>
    <row r="16" spans="1:7" x14ac:dyDescent="0.25">
      <c r="A16" s="5" t="s">
        <v>8</v>
      </c>
      <c r="B16" s="6">
        <v>39499</v>
      </c>
      <c r="C16" s="7">
        <f>B16/(B16+B17)</f>
        <v>0.24775291822692233</v>
      </c>
      <c r="D16" s="5">
        <v>1.0880000000000001</v>
      </c>
      <c r="E16" s="8">
        <f>B16*D16</f>
        <v>42974.912000000004</v>
      </c>
      <c r="F16" s="7">
        <f>E16/(E16+E17)</f>
        <v>0.25157966595678222</v>
      </c>
      <c r="G16" s="3">
        <f>G13*F16</f>
        <v>10224.176901651719</v>
      </c>
    </row>
    <row r="17" spans="1:7" x14ac:dyDescent="0.25">
      <c r="A17" s="5" t="s">
        <v>9</v>
      </c>
      <c r="B17" s="6">
        <v>119930</v>
      </c>
      <c r="C17" s="7">
        <f>B17/(B16+B17)</f>
        <v>0.75224708177307764</v>
      </c>
      <c r="D17" s="5">
        <v>1.0660000000000001</v>
      </c>
      <c r="E17" s="8">
        <f>B17*D17</f>
        <v>127845.38</v>
      </c>
      <c r="F17" s="7">
        <f>E17/(E16+E17)</f>
        <v>0.74842033404321773</v>
      </c>
      <c r="G17" s="3">
        <f>G13*F17</f>
        <v>30415.740727494376</v>
      </c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0" t="s">
        <v>10</v>
      </c>
      <c r="B19" s="11"/>
      <c r="C19" s="11"/>
      <c r="D19" s="11"/>
      <c r="E19" s="11"/>
      <c r="F19" s="9">
        <f>G16</f>
        <v>10224.176901651719</v>
      </c>
      <c r="G19" s="1"/>
    </row>
    <row r="20" spans="1:7" x14ac:dyDescent="0.25">
      <c r="A20" s="10" t="s">
        <v>11</v>
      </c>
      <c r="B20" s="11"/>
      <c r="C20" s="11"/>
      <c r="D20" s="11"/>
      <c r="E20" s="11"/>
      <c r="F20" s="9">
        <f>G17</f>
        <v>30415.740727494376</v>
      </c>
      <c r="G20" s="1"/>
    </row>
    <row r="24" spans="1:7" x14ac:dyDescent="0.25">
      <c r="A24" s="29" t="s">
        <v>16</v>
      </c>
      <c r="B24" s="29"/>
      <c r="C24" s="29"/>
      <c r="D24" s="29"/>
      <c r="E24" s="29"/>
      <c r="F24" s="29"/>
      <c r="G24" s="9">
        <f>F9</f>
        <v>32658.952370853898</v>
      </c>
    </row>
    <row r="25" spans="1:7" x14ac:dyDescent="0.25">
      <c r="A25" s="1"/>
      <c r="B25" s="1"/>
      <c r="C25" s="1"/>
      <c r="D25" s="1"/>
      <c r="E25" s="1"/>
      <c r="F25" s="1"/>
      <c r="G25" s="4"/>
    </row>
    <row r="26" spans="1:7" ht="113.25" x14ac:dyDescent="0.25">
      <c r="A26" s="2" t="s">
        <v>2</v>
      </c>
      <c r="B26" s="2" t="s">
        <v>3</v>
      </c>
      <c r="C26" s="2" t="s">
        <v>4</v>
      </c>
      <c r="D26" s="2" t="s">
        <v>19</v>
      </c>
      <c r="E26" s="2" t="s">
        <v>5</v>
      </c>
      <c r="F26" s="2" t="s">
        <v>6</v>
      </c>
      <c r="G26" s="2" t="s">
        <v>7</v>
      </c>
    </row>
    <row r="27" spans="1:7" x14ac:dyDescent="0.25">
      <c r="A27" s="5" t="s">
        <v>17</v>
      </c>
      <c r="B27" s="6">
        <f>27798-1375-1569-1356</f>
        <v>23498</v>
      </c>
      <c r="C27" s="7">
        <f>B27/(B27+B28)</f>
        <v>0.18087767779479796</v>
      </c>
      <c r="D27" s="5">
        <v>1.073</v>
      </c>
      <c r="E27" s="8">
        <f>B27*D27</f>
        <v>25213.353999999999</v>
      </c>
      <c r="F27" s="7">
        <f>E27/(E27+E28)</f>
        <v>0.18283169580539596</v>
      </c>
      <c r="G27" s="3">
        <f>G24*F27</f>
        <v>5971.0916451908752</v>
      </c>
    </row>
    <row r="28" spans="1:7" x14ac:dyDescent="0.25">
      <c r="A28" s="5" t="s">
        <v>18</v>
      </c>
      <c r="B28" s="14">
        <v>106413</v>
      </c>
      <c r="C28" s="7">
        <f>B28/(B27+B28)</f>
        <v>0.81912232220520198</v>
      </c>
      <c r="D28" s="15">
        <v>1.0589999999999999</v>
      </c>
      <c r="E28" s="8">
        <f>B28*D28</f>
        <v>112691.367</v>
      </c>
      <c r="F28" s="7">
        <f>E28/(E27+E28)</f>
        <v>0.81716830419460407</v>
      </c>
      <c r="G28" s="3">
        <f>G24*F28</f>
        <v>26687.860725663024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0" t="s">
        <v>15</v>
      </c>
      <c r="B30" s="11"/>
      <c r="C30" s="11"/>
      <c r="D30" s="11"/>
      <c r="E30" s="11"/>
      <c r="F30" s="9">
        <f>G27</f>
        <v>5971.0916451908752</v>
      </c>
      <c r="G30" s="1"/>
    </row>
    <row r="31" spans="1:7" x14ac:dyDescent="0.25">
      <c r="A31" s="10" t="s">
        <v>25</v>
      </c>
      <c r="B31" s="11"/>
      <c r="C31" s="11"/>
      <c r="D31" s="11"/>
      <c r="E31" s="11"/>
      <c r="F31" s="9">
        <f>G28</f>
        <v>26687.860725663024</v>
      </c>
      <c r="G31" s="1"/>
    </row>
  </sheetData>
  <mergeCells count="3">
    <mergeCell ref="A24:F24"/>
    <mergeCell ref="A1:D1"/>
    <mergeCell ref="A13:F13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workbookViewId="0">
      <selection activeCell="I29" sqref="I29"/>
    </sheetView>
  </sheetViews>
  <sheetFormatPr defaultRowHeight="15" x14ac:dyDescent="0.25"/>
  <cols>
    <col min="1" max="1" width="10.42578125" style="1" customWidth="1"/>
    <col min="2" max="4" width="9.140625" style="1"/>
    <col min="5" max="5" width="11.42578125" style="1" bestFit="1" customWidth="1"/>
    <col min="6" max="6" width="11.28515625" style="1" bestFit="1" customWidth="1"/>
    <col min="7" max="7" width="11.7109375" style="1" bestFit="1" customWidth="1"/>
    <col min="8" max="8" width="11.28515625" style="1" bestFit="1" customWidth="1"/>
    <col min="9" max="9" width="10.7109375" style="1" bestFit="1" customWidth="1"/>
    <col min="10" max="16384" width="9.140625" style="1"/>
  </cols>
  <sheetData>
    <row r="1" spans="1:10" x14ac:dyDescent="0.25">
      <c r="A1" s="17" t="s">
        <v>0</v>
      </c>
      <c r="B1" s="20"/>
      <c r="C1" s="20"/>
      <c r="D1" s="20"/>
      <c r="E1" s="20"/>
      <c r="F1" s="20"/>
      <c r="G1" s="18">
        <v>73298.87</v>
      </c>
    </row>
    <row r="3" spans="1:10" x14ac:dyDescent="0.25">
      <c r="A3" s="12" t="s">
        <v>12</v>
      </c>
      <c r="I3" s="4"/>
    </row>
    <row r="4" spans="1:10" ht="113.25" x14ac:dyDescent="0.25">
      <c r="A4" s="2" t="s">
        <v>14</v>
      </c>
      <c r="B4" s="2" t="s">
        <v>21</v>
      </c>
      <c r="C4" s="2" t="s">
        <v>22</v>
      </c>
      <c r="D4" s="2" t="s">
        <v>23</v>
      </c>
      <c r="E4" s="2" t="s">
        <v>4</v>
      </c>
      <c r="F4" s="2" t="s">
        <v>19</v>
      </c>
      <c r="G4" s="2" t="s">
        <v>5</v>
      </c>
      <c r="H4" s="2" t="s">
        <v>6</v>
      </c>
      <c r="I4" s="2" t="s">
        <v>7</v>
      </c>
    </row>
    <row r="5" spans="1:10" x14ac:dyDescent="0.25">
      <c r="A5" s="5" t="s">
        <v>8</v>
      </c>
      <c r="B5" s="6">
        <f>B18+B19</f>
        <v>159429</v>
      </c>
      <c r="C5" s="6">
        <f>C18+C19</f>
        <v>27493</v>
      </c>
      <c r="D5" s="6">
        <f>B5-C5</f>
        <v>131936</v>
      </c>
      <c r="E5" s="7">
        <f>D5/(D5+D6)</f>
        <v>0.56231753108098315</v>
      </c>
      <c r="F5" s="5">
        <v>1.0880000000000001</v>
      </c>
      <c r="G5" s="8">
        <f>D5*F5</f>
        <v>143546.36800000002</v>
      </c>
      <c r="H5" s="7">
        <f>G5/(G5+G6)</f>
        <v>0.56573128104189041</v>
      </c>
      <c r="I5" s="3">
        <f>G1*H5</f>
        <v>41467.463624022988</v>
      </c>
    </row>
    <row r="6" spans="1:10" x14ac:dyDescent="0.25">
      <c r="A6" s="5" t="s">
        <v>13</v>
      </c>
      <c r="B6" s="14">
        <f>B29+B30</f>
        <v>129911</v>
      </c>
      <c r="C6" s="14">
        <f>C29+C30</f>
        <v>27218</v>
      </c>
      <c r="D6" s="6">
        <f>B6-C6</f>
        <v>102693</v>
      </c>
      <c r="E6" s="7">
        <f>D6/(D5+D6)</f>
        <v>0.43768246891901685</v>
      </c>
      <c r="F6" s="5">
        <v>1.073</v>
      </c>
      <c r="G6" s="8">
        <f>D6*F6</f>
        <v>110189.58899999999</v>
      </c>
      <c r="H6" s="7">
        <f>G6/(G5+G6)</f>
        <v>0.43426871895810965</v>
      </c>
      <c r="I6" s="3">
        <f>G1*H6</f>
        <v>31831.406375977011</v>
      </c>
    </row>
    <row r="8" spans="1:10" x14ac:dyDescent="0.25">
      <c r="A8" s="10" t="s">
        <v>10</v>
      </c>
      <c r="B8" s="11"/>
      <c r="C8" s="11"/>
      <c r="D8" s="11"/>
      <c r="E8" s="11"/>
      <c r="F8" s="11"/>
      <c r="G8" s="11"/>
      <c r="H8" s="9">
        <f>I5</f>
        <v>41467.463624022988</v>
      </c>
    </row>
    <row r="9" spans="1:10" x14ac:dyDescent="0.25">
      <c r="A9" s="10" t="s">
        <v>15</v>
      </c>
      <c r="B9" s="11"/>
      <c r="C9" s="11"/>
      <c r="D9" s="11"/>
      <c r="E9" s="11"/>
      <c r="F9" s="11"/>
      <c r="G9" s="11"/>
      <c r="H9" s="9">
        <f>I6</f>
        <v>31831.406375977011</v>
      </c>
    </row>
    <row r="13" spans="1:10" x14ac:dyDescent="0.25">
      <c r="A13" s="23" t="s">
        <v>1</v>
      </c>
      <c r="B13" s="19"/>
      <c r="C13" s="19"/>
      <c r="D13" s="19"/>
      <c r="E13" s="19"/>
      <c r="F13" s="19"/>
      <c r="G13" s="19"/>
      <c r="H13" s="19"/>
      <c r="I13" s="9">
        <f>H8</f>
        <v>41467.463624022988</v>
      </c>
    </row>
    <row r="14" spans="1:10" x14ac:dyDescent="0.25">
      <c r="A14" s="24" t="s">
        <v>20</v>
      </c>
      <c r="B14" s="25"/>
      <c r="C14" s="25"/>
      <c r="D14" s="25"/>
      <c r="E14" s="25"/>
      <c r="F14" s="25"/>
      <c r="G14" s="26"/>
      <c r="H14" s="26"/>
      <c r="I14" s="27">
        <v>3500</v>
      </c>
      <c r="J14" s="1" t="s">
        <v>24</v>
      </c>
    </row>
    <row r="15" spans="1:10" x14ac:dyDescent="0.25">
      <c r="A15" s="24" t="s">
        <v>26</v>
      </c>
      <c r="B15" s="25"/>
      <c r="C15" s="25"/>
      <c r="D15" s="25"/>
      <c r="E15" s="25"/>
      <c r="F15" s="25"/>
      <c r="G15" s="26"/>
      <c r="H15" s="26"/>
      <c r="I15" s="28">
        <f>I13-I14</f>
        <v>37967.463624022988</v>
      </c>
    </row>
    <row r="16" spans="1:10" x14ac:dyDescent="0.25">
      <c r="I16" s="4"/>
    </row>
    <row r="17" spans="1:9" ht="113.25" x14ac:dyDescent="0.25">
      <c r="A17" s="2" t="s">
        <v>2</v>
      </c>
      <c r="B17" s="2" t="s">
        <v>3</v>
      </c>
      <c r="C17" s="2" t="s">
        <v>22</v>
      </c>
      <c r="D17" s="2" t="s">
        <v>23</v>
      </c>
      <c r="E17" s="2" t="s">
        <v>4</v>
      </c>
      <c r="F17" s="2" t="s">
        <v>19</v>
      </c>
      <c r="G17" s="2" t="s">
        <v>5</v>
      </c>
      <c r="H17" s="2" t="s">
        <v>6</v>
      </c>
      <c r="I17" s="2" t="s">
        <v>7</v>
      </c>
    </row>
    <row r="18" spans="1:9" x14ac:dyDescent="0.25">
      <c r="A18" s="5" t="s">
        <v>8</v>
      </c>
      <c r="B18" s="6">
        <v>39499</v>
      </c>
      <c r="C18" s="6">
        <v>17395</v>
      </c>
      <c r="D18" s="6">
        <f>B18-C18</f>
        <v>22104</v>
      </c>
      <c r="E18" s="7">
        <f>D18/(D18+D19)</f>
        <v>0.16753577492117391</v>
      </c>
      <c r="F18" s="5">
        <v>1.0880000000000001</v>
      </c>
      <c r="G18" s="8">
        <f>D18*F18</f>
        <v>24049.152000000002</v>
      </c>
      <c r="H18" s="7">
        <f>G18/(G18+G19)</f>
        <v>0.17040417412409023</v>
      </c>
      <c r="I18" s="3">
        <f>I15*H18</f>
        <v>6469.8142824380748</v>
      </c>
    </row>
    <row r="19" spans="1:9" x14ac:dyDescent="0.25">
      <c r="A19" s="5" t="s">
        <v>9</v>
      </c>
      <c r="B19" s="6">
        <v>119930</v>
      </c>
      <c r="C19" s="6">
        <v>10098</v>
      </c>
      <c r="D19" s="6">
        <f>B19-C19</f>
        <v>109832</v>
      </c>
      <c r="E19" s="7">
        <f>D19/(D18+D19)</f>
        <v>0.83246422507882611</v>
      </c>
      <c r="F19" s="5">
        <v>1.0660000000000001</v>
      </c>
      <c r="G19" s="8">
        <f>D19*F19</f>
        <v>117080.91200000001</v>
      </c>
      <c r="H19" s="7">
        <f>G19/(G18+G19)</f>
        <v>0.82959582587590974</v>
      </c>
      <c r="I19" s="3">
        <f>I15*H19</f>
        <v>31497.649341584911</v>
      </c>
    </row>
    <row r="21" spans="1:9" x14ac:dyDescent="0.25">
      <c r="A21" s="10" t="s">
        <v>10</v>
      </c>
      <c r="B21" s="11"/>
      <c r="C21" s="11"/>
      <c r="D21" s="11"/>
      <c r="E21" s="11"/>
      <c r="F21" s="11"/>
      <c r="G21" s="11"/>
      <c r="H21" s="9">
        <f>I18</f>
        <v>6469.8142824380748</v>
      </c>
    </row>
    <row r="22" spans="1:9" x14ac:dyDescent="0.25">
      <c r="A22" s="10" t="s">
        <v>11</v>
      </c>
      <c r="B22" s="11"/>
      <c r="C22" s="11"/>
      <c r="D22" s="11"/>
      <c r="E22" s="11"/>
      <c r="F22" s="11"/>
      <c r="G22" s="11"/>
      <c r="H22" s="9">
        <f>I19</f>
        <v>31497.649341584911</v>
      </c>
    </row>
    <row r="26" spans="1:9" x14ac:dyDescent="0.25">
      <c r="A26" s="23" t="s">
        <v>16</v>
      </c>
      <c r="B26" s="19"/>
      <c r="C26" s="19"/>
      <c r="D26" s="19"/>
      <c r="E26" s="19"/>
      <c r="F26" s="19"/>
      <c r="G26" s="19"/>
      <c r="H26" s="19"/>
      <c r="I26" s="9">
        <f>H9</f>
        <v>31831.406375977011</v>
      </c>
    </row>
    <row r="27" spans="1:9" x14ac:dyDescent="0.25">
      <c r="I27" s="4"/>
    </row>
    <row r="28" spans="1:9" ht="113.25" x14ac:dyDescent="0.25">
      <c r="A28" s="2" t="s">
        <v>2</v>
      </c>
      <c r="B28" s="2" t="s">
        <v>3</v>
      </c>
      <c r="C28" s="2" t="s">
        <v>22</v>
      </c>
      <c r="D28" s="2" t="s">
        <v>23</v>
      </c>
      <c r="E28" s="2" t="s">
        <v>4</v>
      </c>
      <c r="F28" s="2" t="s">
        <v>19</v>
      </c>
      <c r="G28" s="2" t="s">
        <v>5</v>
      </c>
      <c r="H28" s="2" t="s">
        <v>6</v>
      </c>
      <c r="I28" s="2" t="s">
        <v>7</v>
      </c>
    </row>
    <row r="29" spans="1:9" x14ac:dyDescent="0.25">
      <c r="A29" s="5" t="s">
        <v>17</v>
      </c>
      <c r="B29" s="6">
        <f>27798-1375-1569-1356</f>
        <v>23498</v>
      </c>
      <c r="C29" s="6">
        <v>18509</v>
      </c>
      <c r="D29" s="6">
        <f>B29-C29</f>
        <v>4989</v>
      </c>
      <c r="E29" s="7">
        <f>D29/(D29+D30)</f>
        <v>4.8581694954865473E-2</v>
      </c>
      <c r="F29" s="5">
        <v>1.0880000000000001</v>
      </c>
      <c r="G29" s="8">
        <f>D29*F29</f>
        <v>5428.0320000000002</v>
      </c>
      <c r="H29" s="7">
        <f>G29/(G29+G30)</f>
        <v>4.9534654415143362E-2</v>
      </c>
      <c r="I29" s="3">
        <f>I26*H29</f>
        <v>1576.7577143820122</v>
      </c>
    </row>
    <row r="30" spans="1:9" x14ac:dyDescent="0.25">
      <c r="A30" s="5" t="s">
        <v>18</v>
      </c>
      <c r="B30" s="6">
        <v>106413</v>
      </c>
      <c r="C30" s="6">
        <v>8709</v>
      </c>
      <c r="D30" s="6">
        <f>B30-C30</f>
        <v>97704</v>
      </c>
      <c r="E30" s="7">
        <f>D30/(D29+D30)</f>
        <v>0.95141830504513458</v>
      </c>
      <c r="F30" s="5">
        <v>1.0660000000000001</v>
      </c>
      <c r="G30" s="8">
        <f>D30*F30</f>
        <v>104152.46400000001</v>
      </c>
      <c r="H30" s="7">
        <f>G30/(G29+G30)</f>
        <v>0.95046534558485662</v>
      </c>
      <c r="I30" s="3">
        <f>I26*H30</f>
        <v>30254.648661594998</v>
      </c>
    </row>
    <row r="32" spans="1:9" x14ac:dyDescent="0.25">
      <c r="A32" s="10" t="s">
        <v>15</v>
      </c>
      <c r="B32" s="11"/>
      <c r="C32" s="11"/>
      <c r="D32" s="11"/>
      <c r="E32" s="11"/>
      <c r="F32" s="11"/>
      <c r="G32" s="11"/>
      <c r="H32" s="9">
        <f>I29</f>
        <v>1576.7577143820122</v>
      </c>
    </row>
    <row r="33" spans="1:8" x14ac:dyDescent="0.25">
      <c r="A33" s="10" t="s">
        <v>25</v>
      </c>
      <c r="B33" s="11"/>
      <c r="C33" s="11"/>
      <c r="D33" s="11"/>
      <c r="E33" s="11"/>
      <c r="F33" s="11"/>
      <c r="G33" s="11"/>
      <c r="H33" s="9">
        <f>I30</f>
        <v>30254.648661594998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opLeftCell="A18" workbookViewId="0">
      <selection activeCell="L7" sqref="L7"/>
    </sheetView>
  </sheetViews>
  <sheetFormatPr defaultRowHeight="15" x14ac:dyDescent="0.25"/>
  <cols>
    <col min="1" max="1" width="10.42578125" style="1" customWidth="1"/>
    <col min="2" max="4" width="9.140625" style="1"/>
    <col min="5" max="5" width="11.42578125" style="1" bestFit="1" customWidth="1"/>
    <col min="6" max="6" width="11.28515625" style="1" bestFit="1" customWidth="1"/>
    <col min="7" max="7" width="11.7109375" style="1" bestFit="1" customWidth="1"/>
    <col min="8" max="8" width="11.28515625" style="1" bestFit="1" customWidth="1"/>
    <col min="9" max="9" width="10.7109375" style="1" bestFit="1" customWidth="1"/>
    <col min="10" max="16384" width="9.140625" style="1"/>
  </cols>
  <sheetData>
    <row r="1" spans="1:9" x14ac:dyDescent="0.25">
      <c r="A1" s="17" t="s">
        <v>0</v>
      </c>
      <c r="B1" s="22"/>
      <c r="C1" s="22"/>
      <c r="D1" s="22"/>
      <c r="E1" s="22"/>
      <c r="F1" s="22"/>
      <c r="G1" s="18">
        <v>73298.87</v>
      </c>
    </row>
    <row r="3" spans="1:9" x14ac:dyDescent="0.25">
      <c r="A3" s="12" t="s">
        <v>12</v>
      </c>
      <c r="I3" s="4"/>
    </row>
    <row r="4" spans="1:9" ht="113.25" x14ac:dyDescent="0.25">
      <c r="A4" s="2" t="s">
        <v>14</v>
      </c>
      <c r="B4" s="2" t="s">
        <v>21</v>
      </c>
      <c r="C4" s="2" t="s">
        <v>22</v>
      </c>
      <c r="D4" s="2" t="s">
        <v>23</v>
      </c>
      <c r="E4" s="2" t="s">
        <v>4</v>
      </c>
      <c r="F4" s="2" t="s">
        <v>19</v>
      </c>
      <c r="G4" s="2" t="s">
        <v>5</v>
      </c>
      <c r="H4" s="2" t="s">
        <v>6</v>
      </c>
      <c r="I4" s="2" t="s">
        <v>7</v>
      </c>
    </row>
    <row r="5" spans="1:9" x14ac:dyDescent="0.25">
      <c r="A5" s="5" t="s">
        <v>8</v>
      </c>
      <c r="B5" s="6">
        <f>B16+B17</f>
        <v>159429</v>
      </c>
      <c r="C5" s="6">
        <f>C16+C17</f>
        <v>27493</v>
      </c>
      <c r="D5" s="6">
        <f>B5-C5</f>
        <v>131936</v>
      </c>
      <c r="E5" s="7">
        <f>D5/(D5+D6)</f>
        <v>0.56231753108098315</v>
      </c>
      <c r="F5" s="5">
        <v>1.0880000000000001</v>
      </c>
      <c r="G5" s="8">
        <f>D5*F5</f>
        <v>143546.36800000002</v>
      </c>
      <c r="H5" s="7">
        <f>G5/(G5+G6)</f>
        <v>0.56573128104189041</v>
      </c>
      <c r="I5" s="3">
        <f>G1*H5</f>
        <v>41467.463624022988</v>
      </c>
    </row>
    <row r="6" spans="1:9" x14ac:dyDescent="0.25">
      <c r="A6" s="5" t="s">
        <v>13</v>
      </c>
      <c r="B6" s="14">
        <f>B27+B28</f>
        <v>129911</v>
      </c>
      <c r="C6" s="14">
        <f>C27+C28</f>
        <v>27218</v>
      </c>
      <c r="D6" s="6">
        <f>B6-C6</f>
        <v>102693</v>
      </c>
      <c r="E6" s="7">
        <f>D6/(D5+D6)</f>
        <v>0.43768246891901685</v>
      </c>
      <c r="F6" s="5">
        <v>1.073</v>
      </c>
      <c r="G6" s="8">
        <f>D6*F6</f>
        <v>110189.58899999999</v>
      </c>
      <c r="H6" s="7">
        <f>G6/(G5+G6)</f>
        <v>0.43426871895810965</v>
      </c>
      <c r="I6" s="3">
        <f>G1*H6</f>
        <v>31831.406375977011</v>
      </c>
    </row>
    <row r="8" spans="1:9" x14ac:dyDescent="0.25">
      <c r="A8" s="10" t="s">
        <v>10</v>
      </c>
      <c r="B8" s="11"/>
      <c r="C8" s="11"/>
      <c r="D8" s="11"/>
      <c r="E8" s="11"/>
      <c r="F8" s="11"/>
      <c r="G8" s="11"/>
      <c r="H8" s="9">
        <f>I5</f>
        <v>41467.463624022988</v>
      </c>
    </row>
    <row r="9" spans="1:9" x14ac:dyDescent="0.25">
      <c r="A9" s="10" t="s">
        <v>15</v>
      </c>
      <c r="B9" s="11"/>
      <c r="C9" s="11"/>
      <c r="D9" s="11"/>
      <c r="E9" s="11"/>
      <c r="F9" s="11"/>
      <c r="G9" s="11"/>
      <c r="H9" s="9">
        <f>I6</f>
        <v>31831.406375977011</v>
      </c>
    </row>
    <row r="13" spans="1:9" x14ac:dyDescent="0.25">
      <c r="A13" s="23" t="s">
        <v>1</v>
      </c>
      <c r="B13" s="21"/>
      <c r="C13" s="21"/>
      <c r="D13" s="21"/>
      <c r="E13" s="21"/>
      <c r="F13" s="21"/>
      <c r="G13" s="21"/>
      <c r="H13" s="21"/>
      <c r="I13" s="9">
        <f>H8</f>
        <v>41467.463624022988</v>
      </c>
    </row>
    <row r="14" spans="1:9" x14ac:dyDescent="0.25">
      <c r="I14" s="4"/>
    </row>
    <row r="15" spans="1:9" ht="113.25" x14ac:dyDescent="0.25">
      <c r="A15" s="2" t="s">
        <v>2</v>
      </c>
      <c r="B15" s="2" t="s">
        <v>3</v>
      </c>
      <c r="C15" s="2" t="s">
        <v>22</v>
      </c>
      <c r="D15" s="2" t="s">
        <v>23</v>
      </c>
      <c r="E15" s="2" t="s">
        <v>4</v>
      </c>
      <c r="F15" s="2" t="s">
        <v>19</v>
      </c>
      <c r="G15" s="2" t="s">
        <v>5</v>
      </c>
      <c r="H15" s="2" t="s">
        <v>6</v>
      </c>
      <c r="I15" s="2" t="s">
        <v>7</v>
      </c>
    </row>
    <row r="16" spans="1:9" x14ac:dyDescent="0.25">
      <c r="A16" s="5" t="s">
        <v>8</v>
      </c>
      <c r="B16" s="6">
        <v>39499</v>
      </c>
      <c r="C16" s="6">
        <v>17395</v>
      </c>
      <c r="D16" s="6">
        <f>B16-C16</f>
        <v>22104</v>
      </c>
      <c r="E16" s="7">
        <f>D16/(D16+D17)</f>
        <v>0.16753577492117391</v>
      </c>
      <c r="F16" s="5">
        <v>1.0880000000000001</v>
      </c>
      <c r="G16" s="8">
        <f>D16*F16</f>
        <v>24049.152000000002</v>
      </c>
      <c r="H16" s="7">
        <f>G16/(G16+G17)</f>
        <v>0.17040417412409023</v>
      </c>
      <c r="I16" s="3">
        <f>I13*H16</f>
        <v>7066.2288918723907</v>
      </c>
    </row>
    <row r="17" spans="1:9" x14ac:dyDescent="0.25">
      <c r="A17" s="5" t="s">
        <v>9</v>
      </c>
      <c r="B17" s="6">
        <v>119930</v>
      </c>
      <c r="C17" s="6">
        <v>10098</v>
      </c>
      <c r="D17" s="6">
        <f>B17-C17</f>
        <v>109832</v>
      </c>
      <c r="E17" s="7">
        <f>D17/(D16+D17)</f>
        <v>0.83246422507882611</v>
      </c>
      <c r="F17" s="5">
        <v>1.0660000000000001</v>
      </c>
      <c r="G17" s="8">
        <f>D17*F17</f>
        <v>117080.91200000001</v>
      </c>
      <c r="H17" s="7">
        <f>G17/(G16+G17)</f>
        <v>0.82959582587590974</v>
      </c>
      <c r="I17" s="3">
        <f>I13*H17</f>
        <v>34401.234732150595</v>
      </c>
    </row>
    <row r="19" spans="1:9" x14ac:dyDescent="0.25">
      <c r="A19" s="10" t="s">
        <v>10</v>
      </c>
      <c r="B19" s="11"/>
      <c r="C19" s="11"/>
      <c r="D19" s="11"/>
      <c r="E19" s="11"/>
      <c r="F19" s="11"/>
      <c r="G19" s="11"/>
      <c r="H19" s="9">
        <f>I16</f>
        <v>7066.2288918723907</v>
      </c>
    </row>
    <row r="20" spans="1:9" x14ac:dyDescent="0.25">
      <c r="A20" s="10" t="s">
        <v>11</v>
      </c>
      <c r="B20" s="11"/>
      <c r="C20" s="11"/>
      <c r="D20" s="11"/>
      <c r="E20" s="11"/>
      <c r="F20" s="11"/>
      <c r="G20" s="11"/>
      <c r="H20" s="9">
        <f>I17</f>
        <v>34401.234732150595</v>
      </c>
    </row>
    <row r="24" spans="1:9" x14ac:dyDescent="0.25">
      <c r="A24" s="23" t="s">
        <v>16</v>
      </c>
      <c r="B24" s="21"/>
      <c r="C24" s="21"/>
      <c r="D24" s="21"/>
      <c r="E24" s="21"/>
      <c r="F24" s="21"/>
      <c r="G24" s="21"/>
      <c r="H24" s="21"/>
      <c r="I24" s="9">
        <f>H9</f>
        <v>31831.406375977011</v>
      </c>
    </row>
    <row r="25" spans="1:9" x14ac:dyDescent="0.25">
      <c r="I25" s="4"/>
    </row>
    <row r="26" spans="1:9" ht="113.25" x14ac:dyDescent="0.25">
      <c r="A26" s="2" t="s">
        <v>2</v>
      </c>
      <c r="B26" s="2" t="s">
        <v>3</v>
      </c>
      <c r="C26" s="2" t="s">
        <v>22</v>
      </c>
      <c r="D26" s="2" t="s">
        <v>23</v>
      </c>
      <c r="E26" s="2" t="s">
        <v>4</v>
      </c>
      <c r="F26" s="2" t="s">
        <v>19</v>
      </c>
      <c r="G26" s="2" t="s">
        <v>5</v>
      </c>
      <c r="H26" s="2" t="s">
        <v>6</v>
      </c>
      <c r="I26" s="2" t="s">
        <v>7</v>
      </c>
    </row>
    <row r="27" spans="1:9" x14ac:dyDescent="0.25">
      <c r="A27" s="5" t="s">
        <v>17</v>
      </c>
      <c r="B27" s="6">
        <f>27798-1375-1569-1356</f>
        <v>23498</v>
      </c>
      <c r="C27" s="6">
        <v>18509</v>
      </c>
      <c r="D27" s="6">
        <f>B27-C27</f>
        <v>4989</v>
      </c>
      <c r="E27" s="7">
        <f>D27/(D27+D28)</f>
        <v>4.8581694954865473E-2</v>
      </c>
      <c r="F27" s="5">
        <v>1.0880000000000001</v>
      </c>
      <c r="G27" s="8">
        <f>D27*F27</f>
        <v>5428.0320000000002</v>
      </c>
      <c r="H27" s="7">
        <f>G27/(G27+G28)</f>
        <v>4.9534654415143362E-2</v>
      </c>
      <c r="I27" s="3">
        <f>I24*H27</f>
        <v>1576.7577143820122</v>
      </c>
    </row>
    <row r="28" spans="1:9" x14ac:dyDescent="0.25">
      <c r="A28" s="5" t="s">
        <v>18</v>
      </c>
      <c r="B28" s="6">
        <v>106413</v>
      </c>
      <c r="C28" s="6">
        <v>8709</v>
      </c>
      <c r="D28" s="6">
        <f>B28-C28</f>
        <v>97704</v>
      </c>
      <c r="E28" s="7">
        <f>D28/(D27+D28)</f>
        <v>0.95141830504513458</v>
      </c>
      <c r="F28" s="5">
        <v>1.0660000000000001</v>
      </c>
      <c r="G28" s="8">
        <f>D28*F28</f>
        <v>104152.46400000001</v>
      </c>
      <c r="H28" s="7">
        <f>G28/(G27+G28)</f>
        <v>0.95046534558485662</v>
      </c>
      <c r="I28" s="3">
        <f>I24*H28</f>
        <v>30254.648661594998</v>
      </c>
    </row>
    <row r="30" spans="1:9" x14ac:dyDescent="0.25">
      <c r="A30" s="10" t="s">
        <v>15</v>
      </c>
      <c r="B30" s="11"/>
      <c r="C30" s="11"/>
      <c r="D30" s="11"/>
      <c r="E30" s="11"/>
      <c r="F30" s="11"/>
      <c r="G30" s="11"/>
      <c r="H30" s="9">
        <f>I27</f>
        <v>1576.7577143820122</v>
      </c>
    </row>
    <row r="31" spans="1:9" x14ac:dyDescent="0.25">
      <c r="A31" s="10" t="s">
        <v>25</v>
      </c>
      <c r="B31" s="11"/>
      <c r="C31" s="11"/>
      <c r="D31" s="11"/>
      <c r="E31" s="11"/>
      <c r="F31" s="11"/>
      <c r="G31" s="11"/>
      <c r="H31" s="9">
        <f>I28</f>
        <v>30254.648661594998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accordo nazionale</vt:lpstr>
      <vt:lpstr>accordo locale con correttivi 1</vt:lpstr>
      <vt:lpstr>accordo locale con correttivi 2</vt:lpstr>
    </vt:vector>
  </TitlesOfParts>
  <Company>Ministero dell'Economia e delle Finanze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dell'Economia e delle Finanze</dc:creator>
  <cp:lastModifiedBy>GIRARDELLO STEFANO</cp:lastModifiedBy>
  <cp:lastPrinted>2016-01-13T14:42:09Z</cp:lastPrinted>
  <dcterms:created xsi:type="dcterms:W3CDTF">2014-07-29T07:08:26Z</dcterms:created>
  <dcterms:modified xsi:type="dcterms:W3CDTF">2016-01-29T09:38:33Z</dcterms:modified>
</cp:coreProperties>
</file>